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<sst xmlns="http://schemas.openxmlformats.org/spreadsheetml/2006/main" count="2723" uniqueCount="2074">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</sst>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45" borderId="23" xfId="58" applyNumberFormat="1" applyFont="1" applyFill="1" applyBorder="1" applyAlignment="1" applyProtection="1">
      <alignment horizontal="center" vertical="center"/>
      <protection/>
    </xf>
    <xf numFmtId="186" fontId="244" fillId="45" borderId="92" xfId="58" applyNumberFormat="1" applyFont="1" applyFill="1" applyBorder="1" applyAlignment="1" applyProtection="1">
      <alignment horizontal="center" vertical="center"/>
      <protection/>
    </xf>
    <xf numFmtId="186" fontId="244" fillId="45" borderId="177" xfId="58" applyNumberFormat="1" applyFont="1" applyFill="1" applyBorder="1" applyAlignment="1" applyProtection="1">
      <alignment horizontal="center" vertical="center"/>
      <protection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3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24" fillId="39" borderId="26" xfId="62" applyFont="1" applyFill="1" applyBorder="1" applyAlignment="1" applyProtection="1">
      <alignment horizontal="center"/>
      <protection/>
    </xf>
    <xf numFmtId="0" fontId="324" fillId="39" borderId="0" xfId="62" applyFont="1" applyFill="1" applyBorder="1" applyAlignment="1" applyProtection="1">
      <alignment horizontal="center"/>
      <protection/>
    </xf>
    <xf numFmtId="0" fontId="324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4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6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6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3" fontId="328" fillId="32" borderId="109" xfId="58" applyNumberFormat="1" applyFont="1" applyFill="1" applyBorder="1" applyAlignment="1" applyProtection="1">
      <alignment horizontal="center" vertical="center"/>
      <protection locked="0"/>
    </xf>
    <xf numFmtId="3" fontId="328" fillId="32" borderId="25" xfId="58" applyNumberFormat="1" applyFont="1" applyFill="1" applyBorder="1" applyAlignment="1" applyProtection="1">
      <alignment horizontal="center" vertical="center"/>
      <protection locked="0"/>
    </xf>
    <xf numFmtId="3" fontId="328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 t="str">
        <f>+OTCHET!B9</f>
        <v>Симеоновград</v>
      </c>
      <c r="C2" s="1669"/>
      <c r="D2" s="1670"/>
      <c r="E2" s="1019"/>
      <c r="F2" s="1020">
        <f>+OTCHET!H9</f>
        <v>0</v>
      </c>
      <c r="G2" s="1021" t="str">
        <f>+OTCHET!F12</f>
        <v>7607</v>
      </c>
      <c r="H2" s="1022"/>
      <c r="I2" s="1671">
        <f>+OTCHET!H607</f>
        <v>0</v>
      </c>
      <c r="J2" s="1672"/>
      <c r="K2" s="1013"/>
      <c r="L2" s="1673">
        <f>OTCHET!H605</f>
        <v>0</v>
      </c>
      <c r="M2" s="1674"/>
      <c r="N2" s="167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995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8" t="s">
        <v>998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43769</v>
      </c>
      <c r="M6" s="1019"/>
      <c r="N6" s="1044" t="s">
        <v>1000</v>
      </c>
      <c r="O6" s="1008"/>
      <c r="P6" s="1045">
        <f>OTCHET!F9</f>
        <v>43769</v>
      </c>
      <c r="Q6" s="1044" t="s">
        <v>1000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0" t="s">
        <v>977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43769</v>
      </c>
      <c r="H9" s="1019"/>
      <c r="I9" s="1069">
        <f>+L4</f>
        <v>2019</v>
      </c>
      <c r="J9" s="1070">
        <f>+L6</f>
        <v>43769</v>
      </c>
      <c r="K9" s="1071"/>
      <c r="L9" s="1072">
        <f>+L6</f>
        <v>43769</v>
      </c>
      <c r="M9" s="1071"/>
      <c r="N9" s="1073">
        <f>+L6</f>
        <v>43769</v>
      </c>
      <c r="O9" s="1074"/>
      <c r="P9" s="1075">
        <f>+L4</f>
        <v>2019</v>
      </c>
      <c r="Q9" s="1073">
        <f>+L6</f>
        <v>43769</v>
      </c>
      <c r="R9" s="1046"/>
      <c r="S9" s="1683" t="s">
        <v>978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2038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2037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1017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1019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1021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1023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1025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1027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2039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1030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1035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1037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1039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1046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1048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1050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1052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1054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1059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1060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1062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1064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1066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1072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1074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9" t="s">
        <v>1076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5" t="s">
        <v>1078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8" t="s">
        <v>1080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9" t="s">
        <v>1085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1087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1089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8" t="s">
        <v>1093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1098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1100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1105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1107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1112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1114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3" t="s">
        <v>1116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9" t="s">
        <v>1121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6" t="s">
        <v>1123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1131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1133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1138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1140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1142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1144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1149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1151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1153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1159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1161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1164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1166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1168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1173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1175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72375</v>
      </c>
      <c r="M116" s="1095"/>
      <c r="N116" s="1132">
        <f>+ROUND(+G116+J116+L116,0)</f>
        <v>72375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72375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1180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72375</v>
      </c>
      <c r="M118" s="1095"/>
      <c r="N118" s="1209">
        <f>+ROUND(+SUM(N116:N117),0)</f>
        <v>72375</v>
      </c>
      <c r="O118" s="1097"/>
      <c r="P118" s="1207">
        <f>+ROUND(+SUM(P116:P117),0)</f>
        <v>0</v>
      </c>
      <c r="Q118" s="1208">
        <f>+ROUND(+SUM(Q116:Q117),0)</f>
        <v>72375</v>
      </c>
      <c r="R118" s="1046"/>
      <c r="S118" s="1698" t="s">
        <v>1182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72375</v>
      </c>
      <c r="M120" s="1095"/>
      <c r="N120" s="1234">
        <f>+ROUND(N106+N110+N114+N118,0)</f>
        <v>72375</v>
      </c>
      <c r="O120" s="1097"/>
      <c r="P120" s="1280">
        <f>+ROUND(P106+P110+P114+P118,0)</f>
        <v>0</v>
      </c>
      <c r="Q120" s="1233">
        <f>+ROUND(Q106+Q110+Q114+Q118,0)</f>
        <v>72375</v>
      </c>
      <c r="R120" s="1046"/>
      <c r="S120" s="1713" t="s">
        <v>1184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1191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1193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1195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265285</v>
      </c>
      <c r="M129" s="1095"/>
      <c r="N129" s="1109">
        <f>+ROUND(+G129+J129+L129,0)</f>
        <v>265285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265285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1200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337660</v>
      </c>
      <c r="M131" s="1095"/>
      <c r="N131" s="1121">
        <f>+ROUND(+G131+J131+L131,0)</f>
        <v>337660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337660</v>
      </c>
      <c r="R131" s="1046"/>
      <c r="S131" s="1728" t="s">
        <v>1202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72375</v>
      </c>
      <c r="M132" s="1095"/>
      <c r="N132" s="1296">
        <f>+ROUND(+N131-N129-N130,0)</f>
        <v>72375</v>
      </c>
      <c r="O132" s="1097"/>
      <c r="P132" s="1294">
        <f>+ROUND(+P131-P129-P130,0)</f>
        <v>0</v>
      </c>
      <c r="Q132" s="1295">
        <f>+ROUND(+Q131-Q129-Q130,0)</f>
        <v>72375</v>
      </c>
      <c r="R132" s="1046"/>
      <c r="S132" s="1731" t="s">
        <v>1204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35"/>
      <c r="G134" s="1735"/>
      <c r="H134" s="1019"/>
      <c r="I134" s="1304" t="s">
        <v>1207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972</v>
      </c>
      <c r="F11" s="707">
        <f>OTCHET!F9</f>
        <v>43769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2065</v>
      </c>
      <c r="F17" s="1744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72375</v>
      </c>
      <c r="G86" s="906">
        <f>+G87+G88</f>
        <v>0</v>
      </c>
      <c r="H86" s="907">
        <f>+H87+H88</f>
        <v>72375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72375</v>
      </c>
      <c r="G88" s="964">
        <f>+OTCHET!I521+OTCHET!I524+OTCHET!I544</f>
        <v>0</v>
      </c>
      <c r="H88" s="965">
        <f>+OTCHET!J521+OTCHET!J524+OTCHET!J544</f>
        <v>72375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265285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265285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-337660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-337660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384">
      <selection activeCell="P396" sqref="P39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СМЕТКИТЕ ЗА ЧУЖДИ СРЕДСТВА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 t="s">
        <v>1962</v>
      </c>
      <c r="C9" s="1768"/>
      <c r="D9" s="1769"/>
      <c r="E9" s="115">
        <v>43466</v>
      </c>
      <c r="F9" s="116">
        <v>43769</v>
      </c>
      <c r="G9" s="113"/>
      <c r="H9" s="1415"/>
      <c r="I9" s="1835"/>
      <c r="J9" s="1836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октомври</v>
      </c>
      <c r="G10" s="113"/>
      <c r="H10" s="114"/>
      <c r="I10" s="1837" t="s">
        <v>971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Симеоновград</v>
      </c>
      <c r="C12" s="1771"/>
      <c r="D12" s="1772"/>
      <c r="E12" s="118" t="s">
        <v>965</v>
      </c>
      <c r="F12" s="1586" t="s">
        <v>1628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48" t="s">
        <v>2055</v>
      </c>
      <c r="F19" s="1749"/>
      <c r="G19" s="1749"/>
      <c r="H19" s="1750"/>
      <c r="I19" s="1754" t="s">
        <v>2056</v>
      </c>
      <c r="J19" s="1755"/>
      <c r="K19" s="1755"/>
      <c r="L19" s="175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468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470</v>
      </c>
      <c r="D28" s="176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126</v>
      </c>
      <c r="D33" s="176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121</v>
      </c>
      <c r="D39" s="176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2" t="str">
        <f>$B$7</f>
        <v>ОТЧЕТНИ ДАННИ ПО ЕБК ЗА СМЕТКИТЕ ЗА ЧУЖДИ СРЕДСТВА</v>
      </c>
      <c r="C174" s="1783"/>
      <c r="D174" s="178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 t="str">
        <f>$B$9</f>
        <v>Симеоновград</v>
      </c>
      <c r="C176" s="1780"/>
      <c r="D176" s="1781"/>
      <c r="E176" s="115">
        <f>$E$9</f>
        <v>43466</v>
      </c>
      <c r="F176" s="226">
        <f>$F$9</f>
        <v>43769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Симеоновград</v>
      </c>
      <c r="C179" s="1771"/>
      <c r="D179" s="1772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48" t="s">
        <v>2057</v>
      </c>
      <c r="F183" s="1749"/>
      <c r="G183" s="1749"/>
      <c r="H183" s="1750"/>
      <c r="I183" s="1757" t="s">
        <v>2058</v>
      </c>
      <c r="J183" s="1758"/>
      <c r="K183" s="1758"/>
      <c r="L183" s="17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746</v>
      </c>
      <c r="D187" s="177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749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194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6" t="s">
        <v>199</v>
      </c>
      <c r="D204" s="178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200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4" t="s">
        <v>272</v>
      </c>
      <c r="D223" s="178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4" t="s">
        <v>724</v>
      </c>
      <c r="D227" s="178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4" t="s">
        <v>219</v>
      </c>
      <c r="D233" s="178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4" t="s">
        <v>221</v>
      </c>
      <c r="D236" s="178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0" t="s">
        <v>222</v>
      </c>
      <c r="D237" s="179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0" t="s">
        <v>223</v>
      </c>
      <c r="D238" s="179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0" t="s">
        <v>1660</v>
      </c>
      <c r="D239" s="179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4" t="s">
        <v>224</v>
      </c>
      <c r="D240" s="178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4" t="s">
        <v>234</v>
      </c>
      <c r="D255" s="178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4" t="s">
        <v>235</v>
      </c>
      <c r="D256" s="178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4" t="s">
        <v>236</v>
      </c>
      <c r="D257" s="178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4" t="s">
        <v>237</v>
      </c>
      <c r="D258" s="178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4" t="s">
        <v>1665</v>
      </c>
      <c r="D265" s="178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4" t="s">
        <v>1662</v>
      </c>
      <c r="D269" s="178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4" t="s">
        <v>1663</v>
      </c>
      <c r="D270" s="178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0" t="s">
        <v>247</v>
      </c>
      <c r="D271" s="179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4" t="s">
        <v>273</v>
      </c>
      <c r="D272" s="178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8" t="s">
        <v>248</v>
      </c>
      <c r="D275" s="178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8" t="s">
        <v>249</v>
      </c>
      <c r="D276" s="178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8" t="s">
        <v>625</v>
      </c>
      <c r="D284" s="178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8" t="s">
        <v>687</v>
      </c>
      <c r="D287" s="178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4" t="s">
        <v>688</v>
      </c>
      <c r="D288" s="178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2" t="s">
        <v>917</v>
      </c>
      <c r="D293" s="179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4" t="s">
        <v>696</v>
      </c>
      <c r="D297" s="179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ЧУЖДИ СРЕДСТВА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 t="str">
        <f>$B$9</f>
        <v>Симеоновград</v>
      </c>
      <c r="C350" s="1780"/>
      <c r="D350" s="1781"/>
      <c r="E350" s="115">
        <f>$E$9</f>
        <v>43466</v>
      </c>
      <c r="F350" s="407">
        <f>$F$9</f>
        <v>43769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0" t="str">
        <f>$B$12</f>
        <v>Симеоновград</v>
      </c>
      <c r="C353" s="1771"/>
      <c r="D353" s="1772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0" t="s">
        <v>2059</v>
      </c>
      <c r="F357" s="1761"/>
      <c r="G357" s="1761"/>
      <c r="H357" s="1762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0" t="s">
        <v>287</v>
      </c>
      <c r="D375" s="180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0" t="s">
        <v>309</v>
      </c>
      <c r="D383" s="180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0" t="s">
        <v>253</v>
      </c>
      <c r="D388" s="180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0" t="s">
        <v>254</v>
      </c>
      <c r="D391" s="180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0" t="s">
        <v>256</v>
      </c>
      <c r="D396" s="180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0" t="s">
        <v>257</v>
      </c>
      <c r="D399" s="180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0" t="s">
        <v>924</v>
      </c>
      <c r="D402" s="180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0" t="s">
        <v>682</v>
      </c>
      <c r="D405" s="180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0" t="s">
        <v>683</v>
      </c>
      <c r="D406" s="180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0" t="s">
        <v>701</v>
      </c>
      <c r="D409" s="180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0" t="s">
        <v>260</v>
      </c>
      <c r="D412" s="180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0" t="s">
        <v>769</v>
      </c>
      <c r="D422" s="180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0" t="s">
        <v>706</v>
      </c>
      <c r="D423" s="180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0" t="s">
        <v>261</v>
      </c>
      <c r="D424" s="180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0" t="s">
        <v>685</v>
      </c>
      <c r="D425" s="180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0" t="s">
        <v>928</v>
      </c>
      <c r="D426" s="180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7" t="str">
        <f>$B$7</f>
        <v>ОТЧЕТНИ ДАННИ ПО ЕБК ЗА СМЕТКИТЕ ЗА ЧУЖДИ СРЕДСТВА</v>
      </c>
      <c r="C433" s="1808"/>
      <c r="D433" s="180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9" t="str">
        <f>$B$9</f>
        <v>Симеоновград</v>
      </c>
      <c r="C435" s="1780"/>
      <c r="D435" s="1781"/>
      <c r="E435" s="115">
        <f>$E$9</f>
        <v>43466</v>
      </c>
      <c r="F435" s="407">
        <f>$F$9</f>
        <v>43769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0" t="str">
        <f>$B$12</f>
        <v>Симеоновград</v>
      </c>
      <c r="C438" s="1771"/>
      <c r="D438" s="1772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8" t="s">
        <v>2061</v>
      </c>
      <c r="F442" s="1749"/>
      <c r="G442" s="1749"/>
      <c r="H442" s="1750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9" t="str">
        <f>$B$7</f>
        <v>ОТЧЕТНИ ДАННИ ПО ЕБК ЗА СМЕТКИТЕ ЗА ЧУЖДИ СРЕДСТВА</v>
      </c>
      <c r="C449" s="1810"/>
      <c r="D449" s="181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9" t="str">
        <f>$B$9</f>
        <v>Симеоновград</v>
      </c>
      <c r="C451" s="1780"/>
      <c r="D451" s="1781"/>
      <c r="E451" s="115">
        <f>$E$9</f>
        <v>43466</v>
      </c>
      <c r="F451" s="407">
        <f>$F$9</f>
        <v>43769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0" t="str">
        <f>$B$12</f>
        <v>Симеоновград</v>
      </c>
      <c r="C454" s="1771"/>
      <c r="D454" s="1772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1" t="s">
        <v>2063</v>
      </c>
      <c r="F458" s="1752"/>
      <c r="G458" s="1752"/>
      <c r="H458" s="1753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5" t="s">
        <v>770</v>
      </c>
      <c r="D461" s="180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4" t="s">
        <v>773</v>
      </c>
      <c r="D465" s="182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4" t="s">
        <v>2000</v>
      </c>
      <c r="D468" s="182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5" t="s">
        <v>776</v>
      </c>
      <c r="D471" s="180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5" t="s">
        <v>783</v>
      </c>
      <c r="D478" s="182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932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6" t="s">
        <v>937</v>
      </c>
      <c r="D497" s="181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6" t="s">
        <v>24</v>
      </c>
      <c r="D502" s="181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8" t="s">
        <v>938</v>
      </c>
      <c r="D503" s="181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939</v>
      </c>
      <c r="D521" s="182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6" t="s">
        <v>940</v>
      </c>
      <c r="D524" s="181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942</v>
      </c>
      <c r="D535" s="181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9" t="s">
        <v>943</v>
      </c>
      <c r="D536" s="181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1" t="s">
        <v>944</v>
      </c>
      <c r="D541" s="181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945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72375</v>
      </c>
      <c r="K544" s="581">
        <f t="shared" si="127"/>
        <v>0</v>
      </c>
      <c r="L544" s="578">
        <f t="shared" si="127"/>
        <v>72375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72375</v>
      </c>
      <c r="K546" s="597">
        <v>0</v>
      </c>
      <c r="L546" s="1385">
        <f t="shared" si="116"/>
        <v>72375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1" t="s">
        <v>954</v>
      </c>
      <c r="D566" s="181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-72375</v>
      </c>
      <c r="K566" s="581">
        <f t="shared" si="128"/>
        <v>0</v>
      </c>
      <c r="L566" s="578">
        <f t="shared" si="128"/>
        <v>-72375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>
        <v>0</v>
      </c>
      <c r="G567" s="153"/>
      <c r="H567" s="584">
        <v>0</v>
      </c>
      <c r="I567" s="152">
        <v>0</v>
      </c>
      <c r="J567" s="153">
        <v>265285</v>
      </c>
      <c r="K567" s="584">
        <v>0</v>
      </c>
      <c r="L567" s="1379">
        <f t="shared" si="116"/>
        <v>265285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-329950</v>
      </c>
      <c r="K573" s="1627">
        <v>0</v>
      </c>
      <c r="L573" s="1393">
        <f t="shared" si="129"/>
        <v>-329950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>
        <v>-7710</v>
      </c>
      <c r="K577" s="585">
        <v>0</v>
      </c>
      <c r="L577" s="1380">
        <f t="shared" si="129"/>
        <v>-7710</v>
      </c>
      <c r="M577" s="7">
        <f t="shared" si="122"/>
        <v>1</v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1" t="s">
        <v>959</v>
      </c>
      <c r="D586" s="181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1" t="s">
        <v>835</v>
      </c>
      <c r="D591" s="181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39"/>
      <c r="H600" s="1840"/>
      <c r="I600" s="1840"/>
      <c r="J600" s="184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9" t="s">
        <v>879</v>
      </c>
      <c r="H601" s="1829"/>
      <c r="I601" s="1829"/>
      <c r="J601" s="182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1"/>
      <c r="H603" s="1822"/>
      <c r="I603" s="1822"/>
      <c r="J603" s="1823"/>
      <c r="K603" s="103"/>
      <c r="L603" s="228"/>
      <c r="M603" s="7">
        <v>1</v>
      </c>
      <c r="N603" s="518"/>
    </row>
    <row r="604" spans="1:14" ht="21.75" customHeight="1">
      <c r="A604" s="23"/>
      <c r="B604" s="1827" t="s">
        <v>882</v>
      </c>
      <c r="C604" s="1828"/>
      <c r="D604" s="672" t="s">
        <v>883</v>
      </c>
      <c r="E604" s="673"/>
      <c r="F604" s="674"/>
      <c r="G604" s="1829" t="s">
        <v>879</v>
      </c>
      <c r="H604" s="1829"/>
      <c r="I604" s="1829"/>
      <c r="J604" s="1829"/>
      <c r="K604" s="103"/>
      <c r="L604" s="228"/>
      <c r="M604" s="7">
        <v>1</v>
      </c>
      <c r="N604" s="518"/>
    </row>
    <row r="605" spans="1:14" ht="24.75" customHeight="1">
      <c r="A605" s="36"/>
      <c r="B605" s="1830"/>
      <c r="C605" s="1831"/>
      <c r="D605" s="675" t="s">
        <v>884</v>
      </c>
      <c r="E605" s="676"/>
      <c r="F605" s="677"/>
      <c r="G605" s="678" t="s">
        <v>885</v>
      </c>
      <c r="H605" s="1832"/>
      <c r="I605" s="1833"/>
      <c r="J605" s="183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2"/>
      <c r="I607" s="1833"/>
      <c r="J607" s="183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2073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48" t="s">
        <v>2052</v>
      </c>
      <c r="M23" s="1749"/>
      <c r="N23" s="1749"/>
      <c r="O23" s="1750"/>
      <c r="P23" s="1757" t="s">
        <v>2053</v>
      </c>
      <c r="Q23" s="1758"/>
      <c r="R23" s="1758"/>
      <c r="S23" s="17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746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749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194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6" t="s">
        <v>199</v>
      </c>
      <c r="K47" s="178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200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4" t="s">
        <v>272</v>
      </c>
      <c r="K66" s="178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4" t="s">
        <v>724</v>
      </c>
      <c r="K70" s="178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4" t="s">
        <v>219</v>
      </c>
      <c r="K76" s="178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4" t="s">
        <v>221</v>
      </c>
      <c r="K79" s="178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0" t="s">
        <v>222</v>
      </c>
      <c r="K80" s="179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0" t="s">
        <v>223</v>
      </c>
      <c r="K81" s="179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0" t="s">
        <v>1664</v>
      </c>
      <c r="K82" s="179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4" t="s">
        <v>224</v>
      </c>
      <c r="K83" s="178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4" t="s">
        <v>234</v>
      </c>
      <c r="K98" s="178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4" t="s">
        <v>235</v>
      </c>
      <c r="K99" s="178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4" t="s">
        <v>236</v>
      </c>
      <c r="K100" s="178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4" t="s">
        <v>237</v>
      </c>
      <c r="K101" s="178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4" t="s">
        <v>1665</v>
      </c>
      <c r="K108" s="178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4" t="s">
        <v>1662</v>
      </c>
      <c r="K112" s="178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4" t="s">
        <v>1663</v>
      </c>
      <c r="K113" s="178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0" t="s">
        <v>247</v>
      </c>
      <c r="K114" s="179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4" t="s">
        <v>273</v>
      </c>
      <c r="K115" s="178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8" t="s">
        <v>248</v>
      </c>
      <c r="K118" s="178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8" t="s">
        <v>249</v>
      </c>
      <c r="K119" s="178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8" t="s">
        <v>625</v>
      </c>
      <c r="K127" s="178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8" t="s">
        <v>687</v>
      </c>
      <c r="K130" s="178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4" t="s">
        <v>688</v>
      </c>
      <c r="K131" s="178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2" t="s">
        <v>917</v>
      </c>
      <c r="K136" s="179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4" t="s">
        <v>696</v>
      </c>
      <c r="K140" s="179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4" t="s">
        <v>696</v>
      </c>
      <c r="K141" s="179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